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00" windowHeight="4320" activeTab="0"/>
  </bookViews>
  <sheets>
    <sheet name="Profit &amp; Loss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<sst xmlns="http://schemas.openxmlformats.org/spreadsheetml/2006/main" count="47" uniqueCount="46">
  <si>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INCOME</t>
  </si>
  <si>
    <t>INTEREST</t>
  </si>
  <si>
    <t>WATER USAGE</t>
  </si>
  <si>
    <t>FLIP TAXES FROM SALE OF UNITS</t>
  </si>
  <si>
    <t>TOTAL INCOME</t>
  </si>
  <si>
    <t>EXPENSES</t>
  </si>
  <si>
    <t>WAGES</t>
  </si>
  <si>
    <t>PAYROLL TAXES</t>
  </si>
  <si>
    <t>INSURANCE</t>
  </si>
  <si>
    <t>SCHOOL TAXES</t>
  </si>
  <si>
    <t>TOWN/COUNTY TAXES</t>
  </si>
  <si>
    <t>WATER - ON/OFF</t>
  </si>
  <si>
    <t>WATER - USAGE</t>
  </si>
  <si>
    <t>REPAIRS</t>
  </si>
  <si>
    <t>PHONE/POSTAGE/OFFICE</t>
  </si>
  <si>
    <t>MAINTENANCE - TENNIS COURT</t>
  </si>
  <si>
    <t>MAINTENANCE - TREES</t>
  </si>
  <si>
    <t>MAINTENANCE - LAWN &amp; GROUNDS</t>
  </si>
  <si>
    <t>POOL - MAINTENANCE &amp; SUPPLIES</t>
  </si>
  <si>
    <t>LEGAL &amp; ACCOUNTING</t>
  </si>
  <si>
    <t>FEDERAL &amp; STATE INCOME TAXES</t>
  </si>
  <si>
    <t>MISCELLANEOUS &amp; ENTERTAINMENT</t>
  </si>
  <si>
    <t>TOTAL EXPENSES</t>
  </si>
  <si>
    <t>NET INCOME (LOSS)</t>
  </si>
  <si>
    <t>RENT-3 sublets</t>
  </si>
  <si>
    <t>Electricity</t>
  </si>
  <si>
    <t>MAINTENANCE and Pass-thru taxes</t>
  </si>
  <si>
    <t xml:space="preserve">   (net of pass-through credits)</t>
  </si>
  <si>
    <t>Late fees</t>
  </si>
  <si>
    <t>MISCELLANEOUS/Late Fees</t>
  </si>
  <si>
    <t>Projections</t>
  </si>
  <si>
    <t>11-10</t>
  </si>
  <si>
    <t>Notes</t>
  </si>
  <si>
    <t>+5%</t>
  </si>
  <si>
    <t>3 units x 12 mos</t>
  </si>
  <si>
    <t>P&amp;L QB</t>
  </si>
  <si>
    <t>Parness sale</t>
  </si>
  <si>
    <t>1 closing</t>
  </si>
  <si>
    <t>1 year for pool</t>
  </si>
  <si>
    <t>Shapiro vacant</t>
  </si>
  <si>
    <t>no penalties</t>
  </si>
  <si>
    <t>P&amp;L</t>
  </si>
  <si>
    <t>less 4 trees</t>
  </si>
  <si>
    <t>cushion</t>
  </si>
  <si>
    <t>2011 Budget</t>
  </si>
  <si>
    <t>+5%, full year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</si>
</sst>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* @_)"/>
    <numFmt numFmtId="165" formatCode="_(* #,##0_);_(* \(#,##0\);_(* &quot;-&quot;??_);_(* @_)"/>
    <numFmt numFmtId="166" formatCode="_(&quot;$&quot;* #,##0.00_);_(&quot;$&quot;* \(#,##0.00\);_(&quot;$&quot;* &quot;-&quot;??_);_(* @_)"/>
    <numFmt numFmtId="167" formatCode="_(* #,##0.00_);_(* \(#,##0.00\);_(* &quot;-&quot;??_);_(* @_)"/>
    <numFmt numFmtId="168" formatCode="&quot;$&quot;* #,##0.00"/>
    <numFmt numFmtId="169" formatCode="#,##0.0000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u val="single"/>
      <sz val="10"/>
      <name val="Arial"/>
      <family val="2"/>
    </font>
    <font>
      <b/>
      <u val="single"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NumberFormat="1" applyFont="1" applyAlignment="1">
      <alignment horizontal="centerContinuous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5" fontId="0" fillId="0" borderId="1" xfId="0" applyNumberForma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0" fillId="2" borderId="0" xfId="0" applyFill="1" applyAlignment="1" quotePrefix="1">
      <alignment/>
    </xf>
    <xf numFmtId="7" fontId="0" fillId="2" borderId="0" xfId="0" applyNumberFormat="1" applyFill="1" applyAlignment="1">
      <alignment/>
    </xf>
    <xf numFmtId="5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7" fontId="0" fillId="2" borderId="0" xfId="0" applyNumberFormat="1" applyFill="1" applyAlignment="1">
      <alignment/>
    </xf>
    <xf numFmtId="16" fontId="0" fillId="2" borderId="0" xfId="0" applyNumberFormat="1" applyFill="1" applyAlignment="1" quotePrefix="1">
      <alignment/>
    </xf>
    <xf numFmtId="38" fontId="0" fillId="2" borderId="0" xfId="0" applyNumberFormat="1" applyFill="1" applyAlignment="1">
      <alignment/>
    </xf>
    <xf numFmtId="38" fontId="0" fillId="0" borderId="2" xfId="0" applyNumberFormat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7" fillId="0" borderId="0" xfId="0" applyNumberFormat="1" applyFont="1" applyAlignment="1">
      <alignment/>
    </xf>
    <xf numFmtId="38" fontId="7" fillId="0" borderId="0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37" fontId="1" fillId="0" borderId="3" xfId="0" applyNumberFormat="1" applyFont="1" applyBorder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3" xfId="0" applyNumberFormat="1" applyFont="1" applyBorder="1" applyAlignment="1">
      <alignment/>
    </xf>
    <xf numFmtId="4" fontId="5" fillId="0" borderId="0" xfId="0" applyNumberFormat="1" applyFont="1" applyAlignment="1">
      <alignment horizontal="centerContinuous"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3" fontId="1" fillId="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" fontId="0" fillId="2" borderId="0" xfId="0" applyNumberFormat="1" applyFill="1" applyAlignment="1" quotePrefix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NumberFormat="1" applyFont="1" applyAlignment="1">
      <alignment/>
    </xf>
    <xf numFmtId="4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6">
      <selection activeCell="A21" sqref="A21"/>
    </sheetView>
  </sheetViews>
  <sheetFormatPr defaultColWidth="9.140625" defaultRowHeight="12.75"/>
  <cols>
    <col min="1" max="1" width="17.28125" style="0" customWidth="1"/>
    <col min="2" max="2" width="11.00390625" style="0" customWidth="1"/>
    <col min="3" max="3" width="32.00390625" style="0" customWidth="1"/>
    <col min="4" max="4" width="11.28125" style="0" customWidth="1"/>
    <col min="5" max="5" width="10.140625" style="0" bestFit="1" customWidth="1"/>
    <col min="9" max="9" width="11.8515625" style="0" customWidth="1"/>
    <col min="10" max="10" width="9.7109375" style="0" bestFit="1" customWidth="1"/>
  </cols>
  <sheetData>
    <row r="1" spans="2:12" ht="26.25">
      <c r="B1" s="10"/>
      <c r="C1" s="42" t="s">
        <v>44</v>
      </c>
      <c r="D1" s="1"/>
      <c r="E1" s="1"/>
      <c r="F1" s="1"/>
      <c r="G1" s="1"/>
      <c r="H1" s="1"/>
      <c r="I1" s="1"/>
      <c r="J1" s="1"/>
      <c r="K1" s="2"/>
      <c r="L1" s="2"/>
    </row>
    <row r="2" spans="3:12" ht="15.75">
      <c r="C2" s="1"/>
      <c r="D2" s="37" t="s">
        <v>30</v>
      </c>
      <c r="E2" s="28" t="s">
        <v>35</v>
      </c>
      <c r="F2" s="2"/>
      <c r="G2" s="2"/>
      <c r="H2" s="2"/>
      <c r="I2" s="2"/>
      <c r="J2" s="2"/>
      <c r="K2" s="2"/>
      <c r="L2" s="2"/>
    </row>
    <row r="3" spans="1:12" ht="15.75">
      <c r="A3" s="37" t="s">
        <v>32</v>
      </c>
      <c r="B3" s="38" t="s">
        <v>31</v>
      </c>
      <c r="C3" s="1"/>
      <c r="D3" s="36">
        <v>2011</v>
      </c>
      <c r="E3" s="29">
        <v>2010</v>
      </c>
      <c r="F3" s="18"/>
      <c r="G3" s="3"/>
      <c r="H3" s="12"/>
      <c r="I3" s="3"/>
      <c r="J3" s="12"/>
      <c r="K3" s="4"/>
      <c r="L3" s="4"/>
    </row>
    <row r="4" spans="2:12" ht="15.75">
      <c r="B4" s="39"/>
      <c r="C4" s="1" t="s">
        <v>0</v>
      </c>
      <c r="D4" s="33"/>
      <c r="E4" s="2"/>
      <c r="F4" s="15"/>
      <c r="G4" s="2"/>
      <c r="H4" s="15"/>
      <c r="I4" s="2"/>
      <c r="J4" s="13"/>
      <c r="K4" s="2"/>
      <c r="L4" s="2"/>
    </row>
    <row r="5" spans="2:12" ht="12.75">
      <c r="B5" s="39"/>
      <c r="C5" s="2" t="s">
        <v>26</v>
      </c>
      <c r="D5" s="33"/>
      <c r="E5" s="2"/>
      <c r="F5" s="15"/>
      <c r="G5" s="2"/>
      <c r="H5" s="15"/>
      <c r="I5" s="2"/>
      <c r="J5" s="13"/>
      <c r="K5" s="5"/>
      <c r="L5" s="5"/>
    </row>
    <row r="6" spans="1:12" ht="12.75">
      <c r="A6" s="10" t="s">
        <v>33</v>
      </c>
      <c r="B6" s="40">
        <f>+D6-E6</f>
        <v>8077.83113999998</v>
      </c>
      <c r="C6" s="2" t="s">
        <v>27</v>
      </c>
      <c r="D6" s="30">
        <f>3150*12*3.7002805-44651.01+1.05*18954.54-1048+1.05*9392.01</f>
        <v>123935.47039999999</v>
      </c>
      <c r="E6" s="30">
        <f>3150*12*3.5240767-44651.01+18954.54-1048+9392.01</f>
        <v>115857.63926000001</v>
      </c>
      <c r="F6" s="16"/>
      <c r="G6" s="11"/>
      <c r="H6" s="16"/>
      <c r="I6" s="11"/>
      <c r="J6" s="14"/>
      <c r="K6" s="5"/>
      <c r="L6" s="5"/>
    </row>
    <row r="7" spans="1:12" ht="12.75">
      <c r="A7" t="s">
        <v>34</v>
      </c>
      <c r="B7" s="40">
        <f aca="true" t="shared" si="0" ref="B7:B13">+D7-E7</f>
        <v>160</v>
      </c>
      <c r="C7" s="2" t="s">
        <v>24</v>
      </c>
      <c r="D7" s="34">
        <f>3*12*70</f>
        <v>2520</v>
      </c>
      <c r="E7" s="30">
        <v>2360</v>
      </c>
      <c r="F7" s="16"/>
      <c r="G7" s="11"/>
      <c r="H7" s="16"/>
      <c r="I7" s="11"/>
      <c r="J7" s="14"/>
      <c r="K7" s="6"/>
      <c r="L7" s="6"/>
    </row>
    <row r="8" spans="2:12" ht="12.75">
      <c r="B8" s="40">
        <f t="shared" si="0"/>
        <v>-15</v>
      </c>
      <c r="C8" s="2" t="s">
        <v>1</v>
      </c>
      <c r="D8" s="34">
        <v>100</v>
      </c>
      <c r="E8" s="30">
        <v>115</v>
      </c>
      <c r="F8" s="16"/>
      <c r="G8" s="11"/>
      <c r="H8" s="16"/>
      <c r="I8" s="11"/>
      <c r="J8" s="14"/>
      <c r="K8" s="6"/>
      <c r="L8" s="6"/>
    </row>
    <row r="9" spans="2:12" ht="12.75">
      <c r="B9" s="40">
        <f t="shared" si="0"/>
        <v>-85</v>
      </c>
      <c r="C9" s="2" t="s">
        <v>2</v>
      </c>
      <c r="D9" s="34">
        <v>6000</v>
      </c>
      <c r="E9" s="30">
        <v>6085</v>
      </c>
      <c r="F9" s="16"/>
      <c r="G9" s="11"/>
      <c r="H9" s="16"/>
      <c r="I9" s="11"/>
      <c r="J9" s="14"/>
      <c r="K9" s="6"/>
      <c r="L9" s="6"/>
    </row>
    <row r="10" spans="1:12" ht="12.75">
      <c r="A10" t="s">
        <v>36</v>
      </c>
      <c r="B10" s="40">
        <f t="shared" si="0"/>
        <v>340</v>
      </c>
      <c r="C10" s="2" t="s">
        <v>3</v>
      </c>
      <c r="D10" s="34">
        <f>0.02*17000</f>
        <v>340</v>
      </c>
      <c r="E10" s="30">
        <v>0</v>
      </c>
      <c r="F10" s="16"/>
      <c r="G10" s="11"/>
      <c r="H10" s="16"/>
      <c r="I10" s="11"/>
      <c r="J10" s="14"/>
      <c r="K10" s="6"/>
      <c r="L10" s="6"/>
    </row>
    <row r="11" spans="2:12" ht="12.75">
      <c r="B11" s="40">
        <f t="shared" si="0"/>
        <v>-50</v>
      </c>
      <c r="C11" s="2" t="s">
        <v>29</v>
      </c>
      <c r="D11" s="34">
        <v>200</v>
      </c>
      <c r="E11" s="30">
        <v>250</v>
      </c>
      <c r="F11" s="16"/>
      <c r="G11" s="11"/>
      <c r="H11" s="16"/>
      <c r="I11" s="11"/>
      <c r="J11" s="14"/>
      <c r="K11" s="6"/>
      <c r="L11" s="6"/>
    </row>
    <row r="12" spans="2:12" ht="12.75">
      <c r="B12" s="40">
        <f t="shared" si="0"/>
        <v>0</v>
      </c>
      <c r="C12" s="2"/>
      <c r="D12" s="34"/>
      <c r="E12" s="30"/>
      <c r="F12" s="16"/>
      <c r="G12" s="11"/>
      <c r="H12" s="16"/>
      <c r="I12" s="11"/>
      <c r="J12" s="14"/>
      <c r="K12" s="6"/>
      <c r="L12" s="6"/>
    </row>
    <row r="13" spans="2:12" ht="12.75">
      <c r="B13" s="44">
        <f t="shared" si="0"/>
        <v>8427.83113999998</v>
      </c>
      <c r="C13" s="36" t="s">
        <v>4</v>
      </c>
      <c r="D13" s="31">
        <f>SUM(D5:D12)</f>
        <v>133095.4704</v>
      </c>
      <c r="E13" s="31">
        <f>SUM(E5:E12)</f>
        <v>124667.63926000001</v>
      </c>
      <c r="F13" s="16"/>
      <c r="G13" s="26"/>
      <c r="H13" s="16"/>
      <c r="I13" s="26"/>
      <c r="J13" s="14"/>
      <c r="K13" s="27"/>
      <c r="L13" s="27"/>
    </row>
    <row r="14" spans="2:12" ht="15.75">
      <c r="B14" s="39"/>
      <c r="D14" s="34"/>
      <c r="E14" s="32"/>
      <c r="F14" s="15"/>
      <c r="G14" s="1"/>
      <c r="H14" s="17"/>
      <c r="I14" s="1"/>
      <c r="J14" s="14"/>
      <c r="K14" s="7"/>
      <c r="L14" s="7"/>
    </row>
    <row r="15" spans="2:12" ht="15.75">
      <c r="B15" s="39"/>
      <c r="C15" s="1" t="s">
        <v>5</v>
      </c>
      <c r="D15" s="34"/>
      <c r="E15" s="30"/>
      <c r="F15" s="15"/>
      <c r="G15" s="2"/>
      <c r="H15" s="17"/>
      <c r="I15" s="2"/>
      <c r="J15" s="14"/>
      <c r="K15" s="7"/>
      <c r="L15" s="7"/>
    </row>
    <row r="16" spans="2:12" ht="12.75">
      <c r="B16" s="40">
        <f aca="true" t="shared" si="1" ref="B16:B36">+D16-E16</f>
        <v>277</v>
      </c>
      <c r="C16" s="2" t="s">
        <v>6</v>
      </c>
      <c r="D16" s="34">
        <v>6500</v>
      </c>
      <c r="E16" s="30">
        <v>6223</v>
      </c>
      <c r="F16" s="16"/>
      <c r="G16" s="11"/>
      <c r="H16" s="16"/>
      <c r="I16" s="11"/>
      <c r="J16" s="16"/>
      <c r="K16" s="7"/>
      <c r="L16" s="7"/>
    </row>
    <row r="17" spans="2:12" ht="12.75">
      <c r="B17" s="40">
        <f t="shared" si="1"/>
        <v>-154</v>
      </c>
      <c r="C17" s="2" t="s">
        <v>7</v>
      </c>
      <c r="D17" s="34">
        <v>2300</v>
      </c>
      <c r="E17" s="30">
        <v>2454</v>
      </c>
      <c r="F17" s="16"/>
      <c r="G17" s="11"/>
      <c r="H17" s="16"/>
      <c r="I17" s="11"/>
      <c r="J17" s="16"/>
      <c r="K17" s="7"/>
      <c r="L17" s="7"/>
    </row>
    <row r="18" spans="2:12" ht="12.75">
      <c r="B18" s="40">
        <f t="shared" si="1"/>
        <v>544</v>
      </c>
      <c r="C18" s="2" t="s">
        <v>8</v>
      </c>
      <c r="D18" s="34">
        <v>30000</v>
      </c>
      <c r="E18" s="30">
        <v>29456</v>
      </c>
      <c r="F18" s="16"/>
      <c r="G18" s="11"/>
      <c r="H18" s="16"/>
      <c r="I18" s="11"/>
      <c r="J18" s="16"/>
      <c r="K18" s="7"/>
      <c r="L18" s="7"/>
    </row>
    <row r="19" spans="1:12" ht="12.75">
      <c r="A19" s="10" t="s">
        <v>45</v>
      </c>
      <c r="B19" s="40">
        <f t="shared" si="1"/>
        <v>9778.943</v>
      </c>
      <c r="C19" s="2" t="s">
        <v>9</v>
      </c>
      <c r="D19" s="34">
        <f>1.05*(1511.26+16654.4)</f>
        <v>19073.943</v>
      </c>
      <c r="E19" s="41">
        <v>9295</v>
      </c>
      <c r="F19" s="16"/>
      <c r="G19" s="7"/>
      <c r="H19" s="16"/>
      <c r="I19" s="7"/>
      <c r="J19" s="16"/>
      <c r="K19" s="7"/>
      <c r="L19" s="7"/>
    </row>
    <row r="20" spans="1:12" ht="12.75">
      <c r="A20" s="10" t="s">
        <v>33</v>
      </c>
      <c r="B20" s="40">
        <f t="shared" si="1"/>
        <v>1514.6000000000022</v>
      </c>
      <c r="C20" s="2" t="s">
        <v>10</v>
      </c>
      <c r="D20" s="34">
        <f>E20*1.05</f>
        <v>31806.600000000002</v>
      </c>
      <c r="E20" s="30">
        <v>30292</v>
      </c>
      <c r="F20" s="16"/>
      <c r="G20" s="7"/>
      <c r="H20" s="16"/>
      <c r="I20" s="11"/>
      <c r="J20" s="16"/>
      <c r="K20" s="7"/>
      <c r="L20" s="7"/>
    </row>
    <row r="21" spans="1:12" ht="12.75">
      <c r="A21" t="s">
        <v>39</v>
      </c>
      <c r="B21" s="40">
        <f t="shared" si="1"/>
        <v>0</v>
      </c>
      <c r="C21" s="2" t="s">
        <v>11</v>
      </c>
      <c r="D21" s="34">
        <v>0</v>
      </c>
      <c r="E21" s="30">
        <v>0</v>
      </c>
      <c r="F21" s="16"/>
      <c r="G21" s="11"/>
      <c r="H21" s="16"/>
      <c r="I21" s="11"/>
      <c r="J21" s="16"/>
      <c r="K21" s="7"/>
      <c r="L21" s="7"/>
    </row>
    <row r="22" spans="1:12" ht="12.75">
      <c r="A22" t="s">
        <v>38</v>
      </c>
      <c r="B22" s="40">
        <f t="shared" si="1"/>
        <v>-892</v>
      </c>
      <c r="C22" s="2" t="s">
        <v>12</v>
      </c>
      <c r="D22" s="34">
        <v>7000</v>
      </c>
      <c r="E22" s="30">
        <v>7892</v>
      </c>
      <c r="F22" s="16"/>
      <c r="G22" s="11"/>
      <c r="H22" s="16"/>
      <c r="I22" s="11"/>
      <c r="J22" s="16"/>
      <c r="K22" s="7"/>
      <c r="L22" s="7"/>
    </row>
    <row r="23" spans="2:12" ht="12.75">
      <c r="B23" s="40">
        <f t="shared" si="1"/>
        <v>500</v>
      </c>
      <c r="C23" s="2" t="s">
        <v>13</v>
      </c>
      <c r="D23" s="34">
        <v>500</v>
      </c>
      <c r="E23" s="30"/>
      <c r="F23" s="16"/>
      <c r="G23" s="11"/>
      <c r="H23" s="16"/>
      <c r="I23" s="11"/>
      <c r="J23" s="16"/>
      <c r="K23" s="7"/>
      <c r="L23" s="7"/>
    </row>
    <row r="24" spans="2:12" ht="12.75">
      <c r="B24" s="40">
        <f t="shared" si="1"/>
        <v>27</v>
      </c>
      <c r="C24" s="2" t="s">
        <v>14</v>
      </c>
      <c r="D24" s="34">
        <v>800</v>
      </c>
      <c r="E24" s="30">
        <v>773</v>
      </c>
      <c r="F24" s="16"/>
      <c r="G24" s="11"/>
      <c r="H24" s="16"/>
      <c r="I24" s="11"/>
      <c r="J24" s="16"/>
      <c r="K24" s="7"/>
      <c r="L24" s="7"/>
    </row>
    <row r="25" spans="2:12" ht="12.75">
      <c r="B25" s="40">
        <f t="shared" si="1"/>
        <v>0</v>
      </c>
      <c r="C25" s="2" t="s">
        <v>15</v>
      </c>
      <c r="D25" s="34"/>
      <c r="E25" s="30"/>
      <c r="F25" s="16"/>
      <c r="G25" s="11"/>
      <c r="H25" s="16"/>
      <c r="I25" s="11"/>
      <c r="J25" s="16"/>
      <c r="K25" s="7"/>
      <c r="L25" s="7"/>
    </row>
    <row r="26" spans="2:12" ht="12.75">
      <c r="B26" s="40">
        <f t="shared" si="1"/>
        <v>-7070</v>
      </c>
      <c r="C26" s="8" t="s">
        <v>16</v>
      </c>
      <c r="D26" s="34">
        <v>10000</v>
      </c>
      <c r="E26" s="30">
        <v>17070</v>
      </c>
      <c r="F26" s="16"/>
      <c r="G26" s="11"/>
      <c r="H26" s="16"/>
      <c r="I26" s="11"/>
      <c r="J26" s="16"/>
      <c r="K26" s="7"/>
      <c r="L26" s="7"/>
    </row>
    <row r="27" spans="2:12" ht="12.75">
      <c r="B27" s="40">
        <f t="shared" si="1"/>
        <v>243</v>
      </c>
      <c r="C27" s="2" t="s">
        <v>17</v>
      </c>
      <c r="D27" s="34">
        <v>2000</v>
      </c>
      <c r="E27" s="30">
        <v>1757</v>
      </c>
      <c r="F27" s="16"/>
      <c r="G27" s="11"/>
      <c r="H27" s="16"/>
      <c r="I27" s="11"/>
      <c r="J27" s="16"/>
      <c r="K27" s="7"/>
      <c r="L27" s="7"/>
    </row>
    <row r="28" spans="2:12" ht="12.75">
      <c r="B28" s="40">
        <f t="shared" si="1"/>
        <v>543.6900000000005</v>
      </c>
      <c r="C28" s="2" t="s">
        <v>18</v>
      </c>
      <c r="D28" s="34">
        <v>7500</v>
      </c>
      <c r="E28" s="30">
        <f>1738.25+1050+278.85+175+3714.21</f>
        <v>6956.3099999999995</v>
      </c>
      <c r="F28" s="16"/>
      <c r="G28" s="11"/>
      <c r="H28" s="16"/>
      <c r="I28" s="11"/>
      <c r="J28" s="16"/>
      <c r="K28" s="7"/>
      <c r="L28" s="7"/>
    </row>
    <row r="29" spans="1:12" ht="12.75">
      <c r="A29" t="s">
        <v>37</v>
      </c>
      <c r="B29" s="40">
        <f t="shared" si="1"/>
        <v>500</v>
      </c>
      <c r="C29" s="2" t="s">
        <v>19</v>
      </c>
      <c r="D29" s="34">
        <f>+E29+500</f>
        <v>2060</v>
      </c>
      <c r="E29" s="30">
        <v>1560</v>
      </c>
      <c r="F29" s="16"/>
      <c r="G29" s="11"/>
      <c r="H29" s="16"/>
      <c r="I29" s="11"/>
      <c r="J29" s="16"/>
      <c r="K29" s="7"/>
      <c r="L29" s="7"/>
    </row>
    <row r="30" spans="2:12" ht="12.75">
      <c r="B30" s="40">
        <f t="shared" si="1"/>
        <v>-24</v>
      </c>
      <c r="C30" s="2" t="s">
        <v>20</v>
      </c>
      <c r="D30" s="34">
        <v>2000</v>
      </c>
      <c r="E30" s="30">
        <f>2042-18</f>
        <v>2024</v>
      </c>
      <c r="F30" s="16"/>
      <c r="G30" s="11"/>
      <c r="H30" s="16"/>
      <c r="I30" s="11"/>
      <c r="J30" s="16"/>
      <c r="K30" s="7"/>
      <c r="L30" s="7"/>
    </row>
    <row r="31" spans="2:12" ht="12.75">
      <c r="B31" s="40">
        <f t="shared" si="1"/>
        <v>10</v>
      </c>
      <c r="C31" s="2" t="s">
        <v>21</v>
      </c>
      <c r="D31" s="34"/>
      <c r="E31" s="30">
        <v>-10</v>
      </c>
      <c r="F31" s="16"/>
      <c r="G31" s="11"/>
      <c r="H31" s="16"/>
      <c r="I31" s="11"/>
      <c r="J31" s="16"/>
      <c r="K31" s="7"/>
      <c r="L31" s="7"/>
    </row>
    <row r="32" spans="2:12" ht="12.75">
      <c r="B32" s="40">
        <f t="shared" si="1"/>
        <v>492</v>
      </c>
      <c r="C32" s="2" t="s">
        <v>25</v>
      </c>
      <c r="D32" s="34">
        <v>2500</v>
      </c>
      <c r="E32" s="30">
        <v>2008</v>
      </c>
      <c r="F32" s="16"/>
      <c r="G32" s="11"/>
      <c r="H32" s="16"/>
      <c r="I32" s="11"/>
      <c r="J32" s="16"/>
      <c r="K32" s="7"/>
      <c r="L32" s="7"/>
    </row>
    <row r="33" spans="1:12" ht="12.75">
      <c r="A33" t="s">
        <v>40</v>
      </c>
      <c r="B33" s="40">
        <f t="shared" si="1"/>
        <v>-250</v>
      </c>
      <c r="C33" s="2" t="s">
        <v>28</v>
      </c>
      <c r="D33" s="34">
        <v>0</v>
      </c>
      <c r="E33" s="30">
        <v>250</v>
      </c>
      <c r="F33" s="16"/>
      <c r="G33" s="11"/>
      <c r="H33" s="16"/>
      <c r="I33" s="11"/>
      <c r="J33" s="16"/>
      <c r="K33" s="7"/>
      <c r="L33" s="7"/>
    </row>
    <row r="34" spans="1:13" ht="12.75">
      <c r="A34" t="s">
        <v>42</v>
      </c>
      <c r="B34" s="44">
        <f t="shared" si="1"/>
        <v>6040.233000000007</v>
      </c>
      <c r="C34" s="36" t="s">
        <v>22</v>
      </c>
      <c r="D34" s="20">
        <f>SUM(D16:D33)</f>
        <v>124040.543</v>
      </c>
      <c r="E34" s="20">
        <f>SUM(E16:E33)</f>
        <v>118000.31</v>
      </c>
      <c r="F34" s="19"/>
      <c r="G34" s="20"/>
      <c r="H34" s="19"/>
      <c r="I34" s="20"/>
      <c r="J34" s="19"/>
      <c r="K34" s="20"/>
      <c r="L34" s="20"/>
      <c r="M34" s="21"/>
    </row>
    <row r="35" spans="2:13" ht="12.75">
      <c r="B35" s="40">
        <f t="shared" si="1"/>
        <v>0</v>
      </c>
      <c r="C35" s="2"/>
      <c r="D35" s="35"/>
      <c r="E35" s="22"/>
      <c r="F35" s="19"/>
      <c r="G35" s="22"/>
      <c r="H35" s="19"/>
      <c r="I35" s="22"/>
      <c r="J35" s="19"/>
      <c r="K35" s="20"/>
      <c r="L35" s="20"/>
      <c r="M35" s="21"/>
    </row>
    <row r="36" spans="1:13" ht="13.5" thickBot="1">
      <c r="A36" t="s">
        <v>43</v>
      </c>
      <c r="B36" s="44">
        <f t="shared" si="1"/>
        <v>2387.598139999973</v>
      </c>
      <c r="C36" s="43" t="s">
        <v>23</v>
      </c>
      <c r="D36" s="23">
        <f>D13-D34</f>
        <v>9054.927399999986</v>
      </c>
      <c r="E36" s="23">
        <f>E13-E34</f>
        <v>6667.329260000013</v>
      </c>
      <c r="F36" s="19"/>
      <c r="G36" s="23"/>
      <c r="H36" s="19"/>
      <c r="I36" s="24"/>
      <c r="J36" s="19"/>
      <c r="K36" s="25"/>
      <c r="L36" s="25"/>
      <c r="M36" s="21"/>
    </row>
    <row r="37" spans="3:12" ht="13.5" thickTop="1">
      <c r="C37" s="2"/>
      <c r="D37" s="2"/>
      <c r="E37" s="2" t="s">
        <v>41</v>
      </c>
      <c r="F37" s="2"/>
      <c r="G37" s="2"/>
      <c r="H37" s="2"/>
      <c r="I37" s="2"/>
      <c r="J37" s="2"/>
      <c r="K37" s="9"/>
      <c r="L37" s="9"/>
    </row>
    <row r="38" ht="12.75">
      <c r="E38">
        <v>341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 Authorized Customer</cp:lastModifiedBy>
  <dcterms:created xsi:type="dcterms:W3CDTF">2009-10-19T13:23:55Z</dcterms:created>
  <dcterms:modified xsi:type="dcterms:W3CDTF">2011-01-29T23:59:12Z</dcterms:modified>
  <cp:category/>
  <cp:version/>
  <cp:contentType/>
  <cp:contentStatus/>
</cp:coreProperties>
</file>